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alfredovegamonsalve/Desktop/"/>
    </mc:Choice>
  </mc:AlternateContent>
  <xr:revisionPtr revIDLastSave="0" documentId="8_{FE3F05B3-89D4-EB4C-813C-CFBA1A407B5C}" xr6:coauthVersionLast="45" xr6:coauthVersionMax="45" xr10:uidLastSave="{00000000-0000-0000-0000-000000000000}"/>
  <bookViews>
    <workbookView xWindow="0" yWindow="500" windowWidth="23080" windowHeight="16100" xr2:uid="{00000000-000D-0000-FFFF-FFFF00000000}"/>
  </bookViews>
  <sheets>
    <sheet name="COSTOS" sheetId="1" r:id="rId1"/>
    <sheet name="DEDUCIBLES" sheetId="2" r:id="rId2"/>
    <sheet name="COBERTURA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34" i="1"/>
  <c r="H33" i="1"/>
  <c r="H34" i="1" s="1"/>
  <c r="H38" i="1"/>
  <c r="F31" i="1"/>
  <c r="H30" i="1"/>
  <c r="H31" i="1" s="1"/>
  <c r="F28" i="1"/>
  <c r="H27" i="1"/>
  <c r="H28" i="1" s="1"/>
  <c r="F25" i="1"/>
  <c r="H24" i="1"/>
  <c r="H23" i="1"/>
  <c r="H22" i="1"/>
  <c r="H11" i="1"/>
  <c r="H10" i="1"/>
  <c r="H9" i="1"/>
  <c r="H8" i="1"/>
  <c r="H25" i="1" l="1"/>
  <c r="H20" i="1"/>
  <c r="E38" i="1"/>
  <c r="C31" i="1"/>
  <c r="E30" i="1"/>
  <c r="E31" i="1" s="1"/>
  <c r="E28" i="1"/>
  <c r="C28" i="1"/>
  <c r="E27" i="1"/>
  <c r="C25" i="1"/>
  <c r="E22" i="1"/>
  <c r="C20" i="1"/>
  <c r="E10" i="1"/>
  <c r="H39" i="1" l="1"/>
  <c r="H41" i="1"/>
  <c r="H40" i="1"/>
  <c r="E24" i="1"/>
  <c r="E23" i="1"/>
  <c r="E9" i="1"/>
  <c r="E25" i="1" l="1"/>
  <c r="H43" i="1"/>
  <c r="H44" i="1" s="1"/>
  <c r="H45" i="1" s="1"/>
  <c r="E11" i="1"/>
  <c r="E8" i="1"/>
  <c r="E39" i="1" l="1"/>
  <c r="E20" i="1"/>
  <c r="E40" i="1" l="1"/>
  <c r="E41" i="1"/>
  <c r="E43" i="1" l="1"/>
  <c r="E44" i="1" s="1"/>
  <c r="E45" i="1" s="1"/>
</calcChain>
</file>

<file path=xl/sharedStrings.xml><?xml version="1.0" encoding="utf-8"?>
<sst xmlns="http://schemas.openxmlformats.org/spreadsheetml/2006/main" count="150" uniqueCount="80">
  <si>
    <t>OBJETO ASEGURADO</t>
  </si>
  <si>
    <t>VALOR ASEGURADO</t>
  </si>
  <si>
    <t>TASA</t>
  </si>
  <si>
    <t>PRIMA</t>
  </si>
  <si>
    <t>INCENDIO</t>
  </si>
  <si>
    <t>AMPAROS ADICIONALES</t>
  </si>
  <si>
    <t>TOTAL INCENDIO</t>
  </si>
  <si>
    <t>COBERTURAS ESPECIALES</t>
  </si>
  <si>
    <t>TOTAL COBERTURAS ESPECIALES</t>
  </si>
  <si>
    <t>PRIMA NETA TOTAL</t>
  </si>
  <si>
    <t>SUPER DE BANCOS 3,50%</t>
  </si>
  <si>
    <t>SEGURO CAMPESINO 0,50%</t>
  </si>
  <si>
    <t>DERECHO DE EMISION</t>
  </si>
  <si>
    <t>BASE IMPONIBLE</t>
  </si>
  <si>
    <t>IVA 12%</t>
  </si>
  <si>
    <t>PRIMA TOTAL</t>
  </si>
  <si>
    <t>AIG METROPOLITANA S.A.</t>
  </si>
  <si>
    <t>RIESGO</t>
  </si>
  <si>
    <t>%</t>
  </si>
  <si>
    <t>APLICADO EN</t>
  </si>
  <si>
    <t>MÍNIMO</t>
  </si>
  <si>
    <t>Lluvia e inundacion</t>
  </si>
  <si>
    <t>Valor del siniestro</t>
  </si>
  <si>
    <t>Rot. Vidrios y cristales</t>
  </si>
  <si>
    <t>AIG METROPOLITANA</t>
  </si>
  <si>
    <t>Valor asegurado por predio total afectado</t>
  </si>
  <si>
    <t>Valor asegurado por predio / área afectada</t>
  </si>
  <si>
    <t>Otros eventos incluye incendio y/o rayo</t>
  </si>
  <si>
    <t>Coberturas Básicas</t>
  </si>
  <si>
    <t>Todo riesgo</t>
  </si>
  <si>
    <t>Si</t>
  </si>
  <si>
    <t>Incendio y/o rayo</t>
  </si>
  <si>
    <t>Terremoto, temblor y/o erupción volcánica</t>
  </si>
  <si>
    <t>Explosion</t>
  </si>
  <si>
    <t>Motin y huelga</t>
  </si>
  <si>
    <t>Alborotos populares</t>
  </si>
  <si>
    <t>Daños maliciosos</t>
  </si>
  <si>
    <t>Daños por agua</t>
  </si>
  <si>
    <t>Colapso</t>
  </si>
  <si>
    <t xml:space="preserve">AIG METROPOLITANA </t>
  </si>
  <si>
    <t>Rotura de vidrios</t>
  </si>
  <si>
    <t>Terremoto, erupcion volcanica temblor y colapso</t>
  </si>
  <si>
    <t xml:space="preserve">CUADRO DE COSTOS </t>
  </si>
  <si>
    <t xml:space="preserve">CUDRO DE DEDUCIBLES </t>
  </si>
  <si>
    <t xml:space="preserve">CUADRO DE COBERTURAS </t>
  </si>
  <si>
    <t>Cobertura extendida</t>
  </si>
  <si>
    <t>SIN COSTO</t>
  </si>
  <si>
    <t>ESTRUCTURA</t>
  </si>
  <si>
    <t>CONTENIDOS</t>
  </si>
  <si>
    <t>OBJETOS DE VALOR</t>
  </si>
  <si>
    <t>MAQUINARIA</t>
  </si>
  <si>
    <t>REMOCION DE ESCOMBROS</t>
  </si>
  <si>
    <t>HONORARIOS DE ARQ, ING</t>
  </si>
  <si>
    <t xml:space="preserve">ARRENDAMIENTO TEMPORAL  </t>
  </si>
  <si>
    <t>PERDIDA DE ARRENDAMIENTOS</t>
  </si>
  <si>
    <t>GASTOS PARA LIMITAR SINIESTROS</t>
  </si>
  <si>
    <t>GASTOS PARA DEMOSTRAR SINIESTROS</t>
  </si>
  <si>
    <t>ROBO</t>
  </si>
  <si>
    <t>TOTAL ROBO</t>
  </si>
  <si>
    <t>EQUIPO ELECTRONICO</t>
  </si>
  <si>
    <t>TOTAL EQUIPO ELECTRONICO</t>
  </si>
  <si>
    <t>ROTURA DE MAQUINARIA</t>
  </si>
  <si>
    <t>TOTAL ROTURA DE MAQUINARIA</t>
  </si>
  <si>
    <t>LLAVE PROTEGIDA</t>
  </si>
  <si>
    <t>DOCUMENTOS PROTEGIDOS</t>
  </si>
  <si>
    <t>Robo y /o asalto</t>
  </si>
  <si>
    <t>Daños a Eq. Electronicos</t>
  </si>
  <si>
    <t>Rotura de Maquinaria</t>
  </si>
  <si>
    <t>$250 maximo 3 eventos al año</t>
  </si>
  <si>
    <t>A primer riesgo relativo</t>
  </si>
  <si>
    <t>Daños a equipos electronicos</t>
  </si>
  <si>
    <t>Daños de maquinaria</t>
  </si>
  <si>
    <t>CHUBB SEGUROS</t>
  </si>
  <si>
    <t>RESPONSABILIDAD CIVIL</t>
  </si>
  <si>
    <t>TOTAL RESPONSABILIDAD CIVIL</t>
  </si>
  <si>
    <t>ASISTENCIA</t>
  </si>
  <si>
    <t>NO DESCRIBE</t>
  </si>
  <si>
    <t xml:space="preserve">$250 maximo </t>
  </si>
  <si>
    <t xml:space="preserve">chubb con nuevos valores </t>
  </si>
  <si>
    <t xml:space="preserve">nuevos valores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</si>
</sst>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&quot;$&quot;* #,##0.00_ ;_ &quot;$&quot;* \-#,##0.00_ ;_ &quot;$&quot;* &quot;-&quot;??_ ;_ @_ "/>
    <numFmt numFmtId="165" formatCode="0.000%"/>
    <numFmt numFmtId="166" formatCode="_(&quot;$&quot;\ * #,##0.00_);_(&quot;$&quot;\ * \(#,##0.00\);_(&quot;$&quot;\ * &quot;-&quot;??_);_(@_)"/>
    <numFmt numFmtId="167" formatCode="_-[$$-409]* #,##0.00_ ;_-[$$-409]* \-#,##0.00\ ;_-[$$-409]* &quot;-&quot;??_ ;_-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0"/>
      <name val="Arial"/>
      <family val="2"/>
    </font>
    <font>
      <sz val="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/>
  </cellStyleXfs>
  <cellXfs count="134"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5" fontId="4" fillId="2" borderId="2" xfId="0" applyNumberFormat="1" applyFont="1" applyFill="1" applyBorder="1" applyAlignment="1">
      <alignment horizontal="left" vertical="center" wrapText="1"/>
    </xf>
    <xf numFmtId="164" fontId="4" fillId="0" borderId="3" xfId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164" fontId="4" fillId="2" borderId="2" xfId="1" applyFont="1" applyFill="1" applyBorder="1" applyAlignment="1">
      <alignment horizontal="left" vertical="center" wrapText="1"/>
    </xf>
    <xf numFmtId="167" fontId="4" fillId="0" borderId="2" xfId="1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4" applyFont="1" applyFill="1" applyBorder="1" applyAlignment="1">
      <alignment horizontal="left" vertical="center" wrapText="1"/>
    </xf>
    <xf numFmtId="9" fontId="4" fillId="0" borderId="5" xfId="2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4" fontId="4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3" fontId="3" fillId="7" borderId="2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164" fontId="3" fillId="7" borderId="2" xfId="1" applyFont="1" applyFill="1" applyBorder="1" applyAlignment="1">
      <alignment horizontal="left" vertical="center" wrapText="1"/>
    </xf>
    <xf numFmtId="167" fontId="3" fillId="7" borderId="2" xfId="0" applyNumberFormat="1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10" fontId="4" fillId="0" borderId="2" xfId="0" applyNumberFormat="1" applyFont="1" applyBorder="1" applyAlignment="1">
      <alignment vertical="center" wrapText="1"/>
    </xf>
    <xf numFmtId="164" fontId="4" fillId="2" borderId="3" xfId="1" applyFont="1" applyFill="1" applyBorder="1" applyAlignment="1">
      <alignment horizontal="left" vertical="center" wrapText="1"/>
    </xf>
    <xf numFmtId="43" fontId="3" fillId="7" borderId="3" xfId="0" applyNumberFormat="1" applyFont="1" applyFill="1" applyBorder="1" applyAlignment="1">
      <alignment vertical="center" wrapText="1"/>
    </xf>
    <xf numFmtId="43" fontId="4" fillId="0" borderId="3" xfId="0" applyNumberFormat="1" applyFont="1" applyBorder="1" applyAlignment="1">
      <alignment vertical="center" wrapText="1"/>
    </xf>
    <xf numFmtId="167" fontId="4" fillId="0" borderId="3" xfId="0" applyNumberFormat="1" applyFont="1" applyBorder="1" applyAlignment="1">
      <alignment vertical="center" wrapText="1"/>
    </xf>
    <xf numFmtId="164" fontId="3" fillId="7" borderId="3" xfId="0" applyNumberFormat="1" applyFont="1" applyFill="1" applyBorder="1" applyAlignment="1">
      <alignment horizontal="left" vertical="center" wrapText="1"/>
    </xf>
    <xf numFmtId="164" fontId="4" fillId="0" borderId="3" xfId="1" applyFont="1" applyFill="1" applyBorder="1" applyAlignment="1">
      <alignment horizontal="left" vertical="center" wrapText="1"/>
    </xf>
    <xf numFmtId="164" fontId="3" fillId="0" borderId="3" xfId="1" applyFont="1" applyFill="1" applyBorder="1" applyAlignment="1">
      <alignment horizontal="left" vertical="center" wrapText="1"/>
    </xf>
    <xf numFmtId="164" fontId="3" fillId="0" borderId="6" xfId="1" applyFont="1" applyFill="1" applyBorder="1" applyAlignment="1">
      <alignment horizontal="left" vertical="center" wrapText="1"/>
    </xf>
    <xf numFmtId="9" fontId="4" fillId="0" borderId="2" xfId="2" applyFont="1" applyBorder="1" applyAlignment="1">
      <alignment vertical="center" wrapText="1"/>
    </xf>
    <xf numFmtId="164" fontId="4" fillId="0" borderId="3" xfId="1" applyFont="1" applyBorder="1" applyAlignment="1">
      <alignment vertical="center" wrapText="1"/>
    </xf>
    <xf numFmtId="0" fontId="0" fillId="0" borderId="1" xfId="0" applyBorder="1"/>
    <xf numFmtId="0" fontId="0" fillId="0" borderId="4" xfId="0" applyBorder="1"/>
    <xf numFmtId="164" fontId="4" fillId="0" borderId="6" xfId="1" applyFont="1" applyBorder="1" applyAlignment="1">
      <alignment vertical="center" wrapText="1"/>
    </xf>
    <xf numFmtId="0" fontId="5" fillId="5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7" fontId="4" fillId="2" borderId="2" xfId="0" applyNumberFormat="1" applyFont="1" applyFill="1" applyBorder="1" applyAlignment="1">
      <alignment horizontal="left" vertical="center" wrapText="1"/>
    </xf>
    <xf numFmtId="10" fontId="4" fillId="2" borderId="2" xfId="2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7" fontId="3" fillId="2" borderId="10" xfId="0" applyNumberFormat="1" applyFont="1" applyFill="1" applyBorder="1" applyAlignment="1">
      <alignment horizontal="center" vertical="center" wrapText="1"/>
    </xf>
    <xf numFmtId="167" fontId="3" fillId="2" borderId="12" xfId="0" applyNumberFormat="1" applyFont="1" applyFill="1" applyBorder="1" applyAlignment="1">
      <alignment horizontal="center" vertical="center" wrapText="1"/>
    </xf>
    <xf numFmtId="167" fontId="3" fillId="2" borderId="11" xfId="0" applyNumberFormat="1" applyFont="1" applyFill="1" applyBorder="1" applyAlignment="1">
      <alignment horizontal="center" vertical="center" wrapText="1"/>
    </xf>
    <xf numFmtId="167" fontId="3" fillId="2" borderId="13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165" fontId="4" fillId="2" borderId="16" xfId="0" applyNumberFormat="1" applyFont="1" applyFill="1" applyBorder="1" applyAlignment="1">
      <alignment horizontal="center" vertical="center" wrapText="1"/>
    </xf>
    <xf numFmtId="165" fontId="4" fillId="2" borderId="17" xfId="0" applyNumberFormat="1" applyFont="1" applyFill="1" applyBorder="1" applyAlignment="1">
      <alignment horizontal="center" vertical="center" wrapText="1"/>
    </xf>
    <xf numFmtId="165" fontId="4" fillId="2" borderId="10" xfId="0" applyNumberFormat="1" applyFont="1" applyFill="1" applyBorder="1" applyAlignment="1">
      <alignment horizontal="center" vertical="center" wrapText="1"/>
    </xf>
    <xf numFmtId="165" fontId="4" fillId="2" borderId="11" xfId="0" applyNumberFormat="1" applyFont="1" applyFill="1" applyBorder="1" applyAlignment="1">
      <alignment horizontal="center" vertical="center" wrapText="1"/>
    </xf>
    <xf numFmtId="164" fontId="4" fillId="2" borderId="18" xfId="1" applyFont="1" applyFill="1" applyBorder="1" applyAlignment="1">
      <alignment horizontal="center" vertical="center" wrapText="1"/>
    </xf>
    <xf numFmtId="164" fontId="4" fillId="2" borderId="19" xfId="1" applyFont="1" applyFill="1" applyBorder="1" applyAlignment="1">
      <alignment horizontal="center" vertical="center" wrapText="1"/>
    </xf>
    <xf numFmtId="164" fontId="4" fillId="2" borderId="15" xfId="1" applyFont="1" applyFill="1" applyBorder="1" applyAlignment="1">
      <alignment horizontal="center" vertical="center" wrapText="1"/>
    </xf>
    <xf numFmtId="164" fontId="4" fillId="2" borderId="20" xfId="1" applyFont="1" applyFill="1" applyBorder="1" applyAlignment="1">
      <alignment horizontal="center" vertical="center" wrapText="1"/>
    </xf>
    <xf numFmtId="164" fontId="4" fillId="2" borderId="0" xfId="1" applyFont="1" applyFill="1" applyBorder="1" applyAlignment="1">
      <alignment horizontal="center" vertical="center" wrapText="1"/>
    </xf>
    <xf numFmtId="164" fontId="4" fillId="2" borderId="21" xfId="1" applyFont="1" applyFill="1" applyBorder="1" applyAlignment="1">
      <alignment horizontal="center" vertical="center" wrapText="1"/>
    </xf>
    <xf numFmtId="164" fontId="4" fillId="2" borderId="22" xfId="1" applyFont="1" applyFill="1" applyBorder="1" applyAlignment="1">
      <alignment horizontal="center" vertical="center" wrapText="1"/>
    </xf>
    <xf numFmtId="164" fontId="4" fillId="2" borderId="23" xfId="1" applyFont="1" applyFill="1" applyBorder="1" applyAlignment="1">
      <alignment horizontal="center" vertical="center" wrapText="1"/>
    </xf>
    <xf numFmtId="164" fontId="4" fillId="2" borderId="17" xfId="1" applyFont="1" applyFill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9" fontId="4" fillId="0" borderId="10" xfId="2" applyFont="1" applyBorder="1" applyAlignment="1">
      <alignment horizontal="center" vertical="center" wrapText="1"/>
    </xf>
    <xf numFmtId="9" fontId="4" fillId="0" borderId="24" xfId="2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4" fontId="4" fillId="0" borderId="3" xfId="1" applyFont="1" applyBorder="1" applyAlignment="1">
      <alignment vertical="center" wrapText="1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</cellXfs>
  <cellStyles count="5">
    <cellStyle name="Moneda" xfId="1" builtinId="4"/>
    <cellStyle name="Moneda 2" xfId="3" xr:uid="{00000000-0005-0000-0000-000001000000}"/>
    <cellStyle name="Normal" xfId="0" builtinId="0"/>
    <cellStyle name="Normal 2" xfId="4" xr:uid="{00000000-0005-0000-0000-000003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I46"/>
  <sheetViews>
    <sheetView tabSelected="1" zoomScale="85" zoomScaleNormal="85" workbookViewId="0">
      <selection activeCell="I8" sqref="I8"/>
    </sheetView>
  </sheetViews>
  <sheetFormatPr baseColWidth="10" defaultRowHeight="15" x14ac:dyDescent="0.2"/>
  <cols>
    <col min="2" max="2" width="29.83203125" bestFit="1" customWidth="1"/>
    <col min="3" max="3" width="15.5" bestFit="1" customWidth="1"/>
    <col min="4" max="4" width="7.6640625" customWidth="1"/>
    <col min="5" max="5" width="21.5" customWidth="1"/>
    <col min="6" max="6" width="21.33203125" customWidth="1"/>
    <col min="7" max="7" width="7.6640625" customWidth="1"/>
    <col min="8" max="8" width="7.1640625" bestFit="1" customWidth="1"/>
  </cols>
  <sheetData>
    <row r="4" spans="2:9" x14ac:dyDescent="0.2">
      <c r="B4" s="100" t="s">
        <v>42</v>
      </c>
      <c r="C4" s="101"/>
      <c r="D4" s="101"/>
      <c r="E4" s="101"/>
      <c r="F4" s="101"/>
      <c r="G4" s="101"/>
      <c r="H4" s="101"/>
    </row>
    <row r="5" spans="2:9" x14ac:dyDescent="0.2">
      <c r="B5" s="8"/>
      <c r="C5" s="98" t="s">
        <v>16</v>
      </c>
      <c r="D5" s="98"/>
      <c r="E5" s="99"/>
      <c r="F5" s="92" t="s">
        <v>72</v>
      </c>
      <c r="G5" s="92"/>
      <c r="H5" s="93"/>
    </row>
    <row r="6" spans="2:9" ht="25.5" customHeight="1" x14ac:dyDescent="0.2">
      <c r="B6" s="9" t="s">
        <v>0</v>
      </c>
      <c r="C6" s="25" t="s">
        <v>1</v>
      </c>
      <c r="D6" s="5" t="s">
        <v>2</v>
      </c>
      <c r="E6" s="10" t="s">
        <v>3</v>
      </c>
      <c r="F6" s="25" t="s">
        <v>1</v>
      </c>
      <c r="G6" s="5" t="s">
        <v>2</v>
      </c>
      <c r="H6" s="10" t="s">
        <v>3</v>
      </c>
    </row>
    <row r="7" spans="2:9" x14ac:dyDescent="0.2">
      <c r="B7" s="11" t="s">
        <v>4</v>
      </c>
      <c r="C7" s="94"/>
      <c r="D7" s="94"/>
      <c r="E7" s="95"/>
      <c r="F7" s="94"/>
      <c r="G7" s="94"/>
      <c r="H7" s="95"/>
      <c r="I7" t="s">
        <v>78</v>
      </c>
    </row>
    <row r="8" spans="2:9" x14ac:dyDescent="0.2">
      <c r="B8" s="12" t="s">
        <v>47</v>
      </c>
      <c r="C8" s="6">
        <v>150000</v>
      </c>
      <c r="D8" s="3">
        <v>2.7074E-3</v>
      </c>
      <c r="E8" s="41">
        <f>+C8*D8</f>
        <v>406.11</v>
      </c>
      <c r="F8" s="6">
        <v>100000</v>
      </c>
      <c r="G8" s="3">
        <v>1.825E-3</v>
      </c>
      <c r="H8" s="41">
        <f>+F8*G8</f>
        <v>182.5</v>
      </c>
      <c r="I8" t="s">
        <v>79</v>
      </c>
    </row>
    <row r="9" spans="2:9" x14ac:dyDescent="0.2">
      <c r="B9" s="12" t="s">
        <v>48</v>
      </c>
      <c r="C9" s="6">
        <v>20000</v>
      </c>
      <c r="D9" s="3">
        <v>2.7074E-3</v>
      </c>
      <c r="E9" s="41">
        <f>+C9*D9</f>
        <v>54.148000000000003</v>
      </c>
      <c r="F9" s="6">
        <v>10000</v>
      </c>
      <c r="G9" s="3">
        <v>1.825E-3</v>
      </c>
      <c r="H9" s="41">
        <f>+F9*G9</f>
        <v>18.25</v>
      </c>
    </row>
    <row r="10" spans="2:9" x14ac:dyDescent="0.2">
      <c r="B10" s="12" t="s">
        <v>49</v>
      </c>
      <c r="C10" s="33">
        <v>2000</v>
      </c>
      <c r="D10" s="3">
        <v>2.7074E-3</v>
      </c>
      <c r="E10" s="41">
        <f>+C10*D10</f>
        <v>5.4147999999999996</v>
      </c>
      <c r="F10" s="33">
        <v>2000</v>
      </c>
      <c r="G10" s="3">
        <v>1.825E-3</v>
      </c>
      <c r="H10" s="41">
        <f>+F10*G10</f>
        <v>3.65</v>
      </c>
    </row>
    <row r="11" spans="2:9" x14ac:dyDescent="0.2">
      <c r="B11" s="12" t="s">
        <v>50</v>
      </c>
      <c r="C11" s="6">
        <v>3000</v>
      </c>
      <c r="D11" s="3">
        <v>2.7074E-3</v>
      </c>
      <c r="E11" s="41">
        <f>+C11*D11</f>
        <v>8.1221999999999994</v>
      </c>
      <c r="F11" s="6">
        <v>2000</v>
      </c>
      <c r="G11" s="3">
        <v>1.825E-3</v>
      </c>
      <c r="H11" s="41">
        <f>+F11*G11</f>
        <v>3.65</v>
      </c>
    </row>
    <row r="12" spans="2:9" x14ac:dyDescent="0.2">
      <c r="B12" s="11" t="s">
        <v>5</v>
      </c>
      <c r="C12" s="87"/>
      <c r="D12" s="87"/>
      <c r="E12" s="88"/>
      <c r="F12" s="87"/>
      <c r="G12" s="87"/>
      <c r="H12" s="88"/>
    </row>
    <row r="13" spans="2:9" ht="24" customHeight="1" x14ac:dyDescent="0.2">
      <c r="B13" s="12" t="s">
        <v>51</v>
      </c>
      <c r="C13" s="6">
        <v>8750</v>
      </c>
      <c r="D13" s="102" t="s">
        <v>46</v>
      </c>
      <c r="E13" s="103"/>
      <c r="F13" s="6">
        <v>7500</v>
      </c>
      <c r="G13" s="72" t="s">
        <v>46</v>
      </c>
      <c r="H13" s="73"/>
    </row>
    <row r="14" spans="2:9" x14ac:dyDescent="0.2">
      <c r="B14" s="12" t="s">
        <v>52</v>
      </c>
      <c r="C14" s="6">
        <v>7500</v>
      </c>
      <c r="D14" s="102"/>
      <c r="E14" s="103"/>
      <c r="F14" s="6">
        <v>6000</v>
      </c>
      <c r="G14" s="74"/>
      <c r="H14" s="75"/>
    </row>
    <row r="15" spans="2:9" ht="24" customHeight="1" x14ac:dyDescent="0.2">
      <c r="B15" s="12" t="s">
        <v>53</v>
      </c>
      <c r="C15" s="6">
        <v>7500</v>
      </c>
      <c r="D15" s="102"/>
      <c r="E15" s="103"/>
      <c r="F15" s="78" t="s">
        <v>76</v>
      </c>
      <c r="G15" s="79"/>
      <c r="H15" s="80"/>
    </row>
    <row r="16" spans="2:9" x14ac:dyDescent="0.2">
      <c r="B16" s="12" t="s">
        <v>54</v>
      </c>
      <c r="C16" s="6">
        <v>7500</v>
      </c>
      <c r="D16" s="102"/>
      <c r="E16" s="103"/>
      <c r="F16" s="81"/>
      <c r="G16" s="82"/>
      <c r="H16" s="83"/>
    </row>
    <row r="17" spans="2:8" ht="24" customHeight="1" x14ac:dyDescent="0.2">
      <c r="B17" s="12" t="s">
        <v>55</v>
      </c>
      <c r="C17" s="6">
        <v>8750</v>
      </c>
      <c r="D17" s="102"/>
      <c r="E17" s="103"/>
      <c r="F17" s="81"/>
      <c r="G17" s="82"/>
      <c r="H17" s="83"/>
    </row>
    <row r="18" spans="2:8" x14ac:dyDescent="0.2">
      <c r="B18" s="12" t="s">
        <v>56</v>
      </c>
      <c r="C18" s="6">
        <v>8750</v>
      </c>
      <c r="D18" s="102"/>
      <c r="E18" s="103"/>
      <c r="F18" s="84"/>
      <c r="G18" s="85"/>
      <c r="H18" s="86"/>
    </row>
    <row r="19" spans="2:8" ht="24" customHeight="1" x14ac:dyDescent="0.2">
      <c r="B19" s="12" t="s">
        <v>40</v>
      </c>
      <c r="C19" s="6">
        <v>3000</v>
      </c>
      <c r="D19" s="102"/>
      <c r="E19" s="103"/>
      <c r="F19" s="6">
        <v>3000</v>
      </c>
      <c r="G19" s="76" t="s">
        <v>46</v>
      </c>
      <c r="H19" s="77"/>
    </row>
    <row r="20" spans="2:8" x14ac:dyDescent="0.2">
      <c r="B20" s="34" t="s">
        <v>6</v>
      </c>
      <c r="C20" s="35">
        <f>C8+C9+C10+C11+C13+C14+C15+C16+C17+C18+C19</f>
        <v>226750</v>
      </c>
      <c r="D20" s="36"/>
      <c r="E20" s="42">
        <f>E8+E9+E10+E11</f>
        <v>473.79500000000007</v>
      </c>
      <c r="F20" s="35">
        <f>F8+F9+F10+F11+F13+F14+F19</f>
        <v>130500</v>
      </c>
      <c r="G20" s="36"/>
      <c r="H20" s="42">
        <f>H8+H9+H10+H11</f>
        <v>208.05</v>
      </c>
    </row>
    <row r="21" spans="2:8" ht="24" customHeight="1" x14ac:dyDescent="0.2">
      <c r="B21" s="13" t="s">
        <v>57</v>
      </c>
      <c r="C21" s="96"/>
      <c r="D21" s="96"/>
      <c r="E21" s="97"/>
      <c r="F21" s="96"/>
      <c r="G21" s="96"/>
      <c r="H21" s="97"/>
    </row>
    <row r="22" spans="2:8" ht="15" customHeight="1" x14ac:dyDescent="0.2">
      <c r="B22" s="14" t="s">
        <v>48</v>
      </c>
      <c r="C22" s="6">
        <v>10000</v>
      </c>
      <c r="D22" s="40">
        <v>7.0190000000000001E-3</v>
      </c>
      <c r="E22" s="43">
        <f>C22*D22</f>
        <v>70.19</v>
      </c>
      <c r="F22" s="6">
        <v>5000</v>
      </c>
      <c r="G22" s="40">
        <v>8.0000000000000002E-3</v>
      </c>
      <c r="H22" s="43">
        <f>F22*G22</f>
        <v>40</v>
      </c>
    </row>
    <row r="23" spans="2:8" ht="15" customHeight="1" x14ac:dyDescent="0.2">
      <c r="B23" s="14" t="s">
        <v>49</v>
      </c>
      <c r="C23" s="6">
        <v>2000</v>
      </c>
      <c r="D23" s="3">
        <v>1.4999999999999999E-2</v>
      </c>
      <c r="E23" s="43">
        <f>C23*D23</f>
        <v>30</v>
      </c>
      <c r="F23" s="6">
        <v>2000</v>
      </c>
      <c r="G23" s="40">
        <v>8.0000000000000002E-3</v>
      </c>
      <c r="H23" s="43">
        <f>F23*G23</f>
        <v>16</v>
      </c>
    </row>
    <row r="24" spans="2:8" x14ac:dyDescent="0.2">
      <c r="B24" s="14" t="s">
        <v>50</v>
      </c>
      <c r="C24" s="6">
        <v>1500</v>
      </c>
      <c r="D24" s="3">
        <v>7.0000000000000001E-3</v>
      </c>
      <c r="E24" s="43">
        <f>C24*D24</f>
        <v>10.5</v>
      </c>
      <c r="F24" s="6">
        <v>1500</v>
      </c>
      <c r="G24" s="40">
        <v>8.0000000000000002E-3</v>
      </c>
      <c r="H24" s="43">
        <f>F24*G24</f>
        <v>12</v>
      </c>
    </row>
    <row r="25" spans="2:8" ht="24" customHeight="1" x14ac:dyDescent="0.2">
      <c r="B25" s="34" t="s">
        <v>58</v>
      </c>
      <c r="C25" s="37">
        <f>C22+C23+C24</f>
        <v>13500</v>
      </c>
      <c r="D25" s="36"/>
      <c r="E25" s="42">
        <f>E22+E23+E24</f>
        <v>110.69</v>
      </c>
      <c r="F25" s="37">
        <f>F22+F23+F24</f>
        <v>8500</v>
      </c>
      <c r="G25" s="36"/>
      <c r="H25" s="42">
        <f>H22+H23+H24</f>
        <v>68</v>
      </c>
    </row>
    <row r="26" spans="2:8" x14ac:dyDescent="0.2">
      <c r="B26" s="13" t="s">
        <v>59</v>
      </c>
      <c r="C26" s="87"/>
      <c r="D26" s="87"/>
      <c r="E26" s="88"/>
      <c r="F26" s="87"/>
      <c r="G26" s="87"/>
      <c r="H26" s="88"/>
    </row>
    <row r="27" spans="2:8" x14ac:dyDescent="0.2">
      <c r="B27" s="14" t="s">
        <v>59</v>
      </c>
      <c r="C27" s="6">
        <v>2000</v>
      </c>
      <c r="D27" s="40">
        <v>1.4999999999999999E-2</v>
      </c>
      <c r="E27" s="43">
        <f>C27*D27</f>
        <v>30</v>
      </c>
      <c r="F27" s="6">
        <v>2000</v>
      </c>
      <c r="G27" s="40">
        <v>0.01</v>
      </c>
      <c r="H27" s="43">
        <f>F27*G27</f>
        <v>20</v>
      </c>
    </row>
    <row r="28" spans="2:8" x14ac:dyDescent="0.2">
      <c r="B28" s="34" t="s">
        <v>60</v>
      </c>
      <c r="C28" s="37">
        <f>C27</f>
        <v>2000</v>
      </c>
      <c r="D28" s="36"/>
      <c r="E28" s="42">
        <f>E27</f>
        <v>30</v>
      </c>
      <c r="F28" s="37">
        <f>F27</f>
        <v>2000</v>
      </c>
      <c r="G28" s="36"/>
      <c r="H28" s="42">
        <f>H27</f>
        <v>20</v>
      </c>
    </row>
    <row r="29" spans="2:8" x14ac:dyDescent="0.2">
      <c r="B29" s="13" t="s">
        <v>61</v>
      </c>
      <c r="C29" s="87"/>
      <c r="D29" s="87"/>
      <c r="E29" s="88"/>
      <c r="F29" s="87"/>
      <c r="G29" s="87"/>
      <c r="H29" s="88"/>
    </row>
    <row r="30" spans="2:8" x14ac:dyDescent="0.2">
      <c r="B30" s="15" t="s">
        <v>50</v>
      </c>
      <c r="C30" s="7">
        <v>3000</v>
      </c>
      <c r="D30" s="40">
        <v>7.4999999999999997E-3</v>
      </c>
      <c r="E30" s="44">
        <f>C30*D30</f>
        <v>22.5</v>
      </c>
      <c r="F30" s="7">
        <v>3000</v>
      </c>
      <c r="G30" s="40">
        <v>0.01</v>
      </c>
      <c r="H30" s="44">
        <f>F30*G30</f>
        <v>30</v>
      </c>
    </row>
    <row r="31" spans="2:8" ht="24.75" customHeight="1" x14ac:dyDescent="0.2">
      <c r="B31" s="34" t="s">
        <v>62</v>
      </c>
      <c r="C31" s="38">
        <f>C30</f>
        <v>3000</v>
      </c>
      <c r="D31" s="39"/>
      <c r="E31" s="45">
        <f>E30</f>
        <v>22.5</v>
      </c>
      <c r="F31" s="38">
        <f>F30</f>
        <v>3000</v>
      </c>
      <c r="G31" s="39"/>
      <c r="H31" s="45">
        <f>H30</f>
        <v>30</v>
      </c>
    </row>
    <row r="32" spans="2:8" ht="24.75" customHeight="1" x14ac:dyDescent="0.2">
      <c r="B32" s="11" t="s">
        <v>73</v>
      </c>
      <c r="C32" s="68"/>
      <c r="D32" s="69"/>
      <c r="E32" s="70"/>
      <c r="F32" s="71"/>
      <c r="G32" s="69"/>
      <c r="H32" s="70"/>
    </row>
    <row r="33" spans="2:8" ht="24.75" customHeight="1" x14ac:dyDescent="0.2">
      <c r="B33" s="12" t="s">
        <v>73</v>
      </c>
      <c r="C33" s="60">
        <v>2000</v>
      </c>
      <c r="D33" s="66" t="s">
        <v>46</v>
      </c>
      <c r="E33" s="67"/>
      <c r="F33" s="60">
        <v>2000</v>
      </c>
      <c r="G33" s="61">
        <v>0.01</v>
      </c>
      <c r="H33" s="62">
        <f>F33*G33</f>
        <v>20</v>
      </c>
    </row>
    <row r="34" spans="2:8" ht="24.75" customHeight="1" x14ac:dyDescent="0.2">
      <c r="B34" s="11" t="s">
        <v>74</v>
      </c>
      <c r="C34" s="57">
        <v>2000</v>
      </c>
      <c r="D34" s="58"/>
      <c r="E34" s="59">
        <v>0</v>
      </c>
      <c r="F34" s="57">
        <f>F33</f>
        <v>2000</v>
      </c>
      <c r="G34" s="58"/>
      <c r="H34" s="59">
        <f>H33</f>
        <v>20</v>
      </c>
    </row>
    <row r="35" spans="2:8" x14ac:dyDescent="0.2">
      <c r="B35" s="16" t="s">
        <v>7</v>
      </c>
      <c r="C35" s="64"/>
      <c r="D35" s="64"/>
      <c r="E35" s="89"/>
      <c r="F35" s="64"/>
      <c r="G35" s="64"/>
      <c r="H35" s="89"/>
    </row>
    <row r="36" spans="2:8" x14ac:dyDescent="0.2">
      <c r="B36" s="15" t="s">
        <v>63</v>
      </c>
      <c r="C36" s="90"/>
      <c r="D36" s="90"/>
      <c r="E36" s="46">
        <v>2.5</v>
      </c>
      <c r="F36" s="90" t="s">
        <v>75</v>
      </c>
      <c r="G36" s="90"/>
      <c r="H36" s="46">
        <v>17</v>
      </c>
    </row>
    <row r="37" spans="2:8" x14ac:dyDescent="0.2">
      <c r="B37" s="15" t="s">
        <v>64</v>
      </c>
      <c r="C37" s="90"/>
      <c r="D37" s="90"/>
      <c r="E37" s="46">
        <v>2.2000000000000002</v>
      </c>
      <c r="F37" s="90"/>
      <c r="G37" s="90"/>
      <c r="H37" s="46"/>
    </row>
    <row r="38" spans="2:8" ht="25.5" customHeight="1" x14ac:dyDescent="0.2">
      <c r="B38" s="34" t="s">
        <v>8</v>
      </c>
      <c r="C38" s="91"/>
      <c r="D38" s="91"/>
      <c r="E38" s="45">
        <f>E36+E37</f>
        <v>4.7</v>
      </c>
      <c r="F38" s="91"/>
      <c r="G38" s="91"/>
      <c r="H38" s="45">
        <f>H36+H37</f>
        <v>17</v>
      </c>
    </row>
    <row r="39" spans="2:8" x14ac:dyDescent="0.2">
      <c r="B39" s="16" t="s">
        <v>9</v>
      </c>
      <c r="C39" s="64"/>
      <c r="D39" s="64"/>
      <c r="E39" s="47">
        <f>E38+E31+E28+E25+E20</f>
        <v>641.68500000000006</v>
      </c>
      <c r="F39" s="64"/>
      <c r="G39" s="64"/>
      <c r="H39" s="47">
        <f>H38+H31+H28+H25+H20+H34</f>
        <v>363.05</v>
      </c>
    </row>
    <row r="40" spans="2:8" x14ac:dyDescent="0.2">
      <c r="B40" s="15" t="s">
        <v>10</v>
      </c>
      <c r="C40" s="64"/>
      <c r="D40" s="64"/>
      <c r="E40" s="46">
        <f>+E39*3.5%</f>
        <v>22.458975000000006</v>
      </c>
      <c r="F40" s="64"/>
      <c r="G40" s="64"/>
      <c r="H40" s="46">
        <f>+H39*3.5%</f>
        <v>12.706750000000001</v>
      </c>
    </row>
    <row r="41" spans="2:8" x14ac:dyDescent="0.2">
      <c r="B41" s="15" t="s">
        <v>11</v>
      </c>
      <c r="C41" s="64"/>
      <c r="D41" s="64"/>
      <c r="E41" s="46">
        <f>+E39*0.5%</f>
        <v>3.2084250000000005</v>
      </c>
      <c r="F41" s="64"/>
      <c r="G41" s="64"/>
      <c r="H41" s="46">
        <f>+H39*0.5%</f>
        <v>1.81525</v>
      </c>
    </row>
    <row r="42" spans="2:8" x14ac:dyDescent="0.2">
      <c r="B42" s="15" t="s">
        <v>12</v>
      </c>
      <c r="C42" s="64"/>
      <c r="D42" s="64"/>
      <c r="E42" s="46">
        <v>3</v>
      </c>
      <c r="F42" s="64"/>
      <c r="G42" s="64"/>
      <c r="H42" s="46">
        <v>3</v>
      </c>
    </row>
    <row r="43" spans="2:8" x14ac:dyDescent="0.2">
      <c r="B43" s="15" t="s">
        <v>13</v>
      </c>
      <c r="C43" s="64"/>
      <c r="D43" s="64"/>
      <c r="E43" s="46">
        <f>+E39+E42+E41+E40</f>
        <v>670.3524000000001</v>
      </c>
      <c r="F43" s="64"/>
      <c r="G43" s="64"/>
      <c r="H43" s="46">
        <f>+H39+H42+H41+H40</f>
        <v>380.572</v>
      </c>
    </row>
    <row r="44" spans="2:8" x14ac:dyDescent="0.2">
      <c r="B44" s="15" t="s">
        <v>14</v>
      </c>
      <c r="C44" s="64"/>
      <c r="D44" s="64"/>
      <c r="E44" s="46">
        <f>+E43*12%</f>
        <v>80.442288000000005</v>
      </c>
      <c r="F44" s="64"/>
      <c r="G44" s="64"/>
      <c r="H44" s="46">
        <f>+H43*12%</f>
        <v>45.668639999999996</v>
      </c>
    </row>
    <row r="45" spans="2:8" ht="16" thickBot="1" x14ac:dyDescent="0.25">
      <c r="B45" s="17" t="s">
        <v>15</v>
      </c>
      <c r="C45" s="65"/>
      <c r="D45" s="65"/>
      <c r="E45" s="48">
        <f>+E44+E43</f>
        <v>750.79468800000006</v>
      </c>
      <c r="F45" s="65"/>
      <c r="G45" s="65"/>
      <c r="H45" s="48">
        <f>+H44+H43</f>
        <v>426.24063999999998</v>
      </c>
    </row>
    <row r="46" spans="2:8" x14ac:dyDescent="0.2">
      <c r="B46" s="1"/>
      <c r="C46" s="1"/>
      <c r="D46" s="1"/>
      <c r="E46" s="1"/>
      <c r="F46" s="1"/>
      <c r="G46" s="1"/>
      <c r="H46" s="1"/>
    </row>
  </sheetData>
  <mergeCells count="28">
    <mergeCell ref="B4:H4"/>
    <mergeCell ref="C12:E12"/>
    <mergeCell ref="D13:E19"/>
    <mergeCell ref="C26:E26"/>
    <mergeCell ref="C29:E29"/>
    <mergeCell ref="C7:E7"/>
    <mergeCell ref="F5:H5"/>
    <mergeCell ref="F7:H7"/>
    <mergeCell ref="F12:H12"/>
    <mergeCell ref="F21:H21"/>
    <mergeCell ref="C5:E5"/>
    <mergeCell ref="C21:E21"/>
    <mergeCell ref="F39:G45"/>
    <mergeCell ref="D33:E33"/>
    <mergeCell ref="C32:E32"/>
    <mergeCell ref="F32:H32"/>
    <mergeCell ref="G13:H14"/>
    <mergeCell ref="G19:H19"/>
    <mergeCell ref="F15:H18"/>
    <mergeCell ref="F26:H26"/>
    <mergeCell ref="F29:H29"/>
    <mergeCell ref="F35:H35"/>
    <mergeCell ref="F36:G37"/>
    <mergeCell ref="F38:G38"/>
    <mergeCell ref="C39:D45"/>
    <mergeCell ref="C36:D37"/>
    <mergeCell ref="C38:D38"/>
    <mergeCell ref="C35:E35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8"/>
  <sheetViews>
    <sheetView zoomScale="95" zoomScaleNormal="95" workbookViewId="0">
      <selection activeCell="K18" sqref="K18"/>
    </sheetView>
  </sheetViews>
  <sheetFormatPr baseColWidth="10" defaultRowHeight="15" x14ac:dyDescent="0.2"/>
  <cols>
    <col min="2" max="2" width="22.1640625" customWidth="1"/>
    <col min="3" max="3" width="4" bestFit="1" customWidth="1"/>
    <col min="4" max="4" width="24.5" customWidth="1"/>
    <col min="5" max="5" width="14.1640625" customWidth="1"/>
    <col min="6" max="6" width="22.1640625" customWidth="1"/>
    <col min="7" max="7" width="4" bestFit="1" customWidth="1"/>
    <col min="8" max="8" width="24.5" customWidth="1"/>
    <col min="9" max="9" width="14.1640625" customWidth="1"/>
  </cols>
  <sheetData>
    <row r="3" spans="2:9" ht="16" thickBot="1" x14ac:dyDescent="0.25"/>
    <row r="4" spans="2:9" ht="15.75" customHeight="1" x14ac:dyDescent="0.2">
      <c r="B4" s="109" t="s">
        <v>43</v>
      </c>
      <c r="C4" s="110"/>
      <c r="D4" s="110"/>
      <c r="E4" s="111"/>
      <c r="F4" s="109" t="s">
        <v>43</v>
      </c>
      <c r="G4" s="110"/>
      <c r="H4" s="110"/>
      <c r="I4" s="111"/>
    </row>
    <row r="5" spans="2:9" x14ac:dyDescent="0.2">
      <c r="B5" s="119" t="s">
        <v>24</v>
      </c>
      <c r="C5" s="120"/>
      <c r="D5" s="120"/>
      <c r="E5" s="121"/>
      <c r="F5" s="112" t="s">
        <v>72</v>
      </c>
      <c r="G5" s="113"/>
      <c r="H5" s="113"/>
      <c r="I5" s="114"/>
    </row>
    <row r="6" spans="2:9" x14ac:dyDescent="0.2">
      <c r="B6" s="9" t="s">
        <v>17</v>
      </c>
      <c r="C6" s="25" t="s">
        <v>18</v>
      </c>
      <c r="D6" s="25" t="s">
        <v>19</v>
      </c>
      <c r="E6" s="26" t="s">
        <v>20</v>
      </c>
      <c r="F6" s="9" t="s">
        <v>17</v>
      </c>
      <c r="G6" s="25" t="s">
        <v>18</v>
      </c>
      <c r="H6" s="25" t="s">
        <v>19</v>
      </c>
      <c r="I6" s="26" t="s">
        <v>20</v>
      </c>
    </row>
    <row r="7" spans="2:9" x14ac:dyDescent="0.2">
      <c r="B7" s="104" t="s">
        <v>4</v>
      </c>
      <c r="C7" s="105"/>
      <c r="D7" s="105"/>
      <c r="E7" s="106"/>
      <c r="F7" s="104" t="s">
        <v>4</v>
      </c>
      <c r="G7" s="105"/>
      <c r="H7" s="105"/>
      <c r="I7" s="106"/>
    </row>
    <row r="8" spans="2:9" ht="36" customHeight="1" x14ac:dyDescent="0.2">
      <c r="B8" s="27" t="s">
        <v>41</v>
      </c>
      <c r="C8" s="28">
        <v>0.02</v>
      </c>
      <c r="D8" s="29" t="s">
        <v>25</v>
      </c>
      <c r="E8" s="4">
        <v>500</v>
      </c>
      <c r="F8" s="30" t="s">
        <v>41</v>
      </c>
      <c r="G8" s="31">
        <v>0.02</v>
      </c>
      <c r="H8" s="32" t="s">
        <v>25</v>
      </c>
      <c r="I8" s="50">
        <v>500</v>
      </c>
    </row>
    <row r="9" spans="2:9" ht="26" x14ac:dyDescent="0.2">
      <c r="B9" s="27" t="s">
        <v>21</v>
      </c>
      <c r="C9" s="28">
        <v>0.01</v>
      </c>
      <c r="D9" s="29" t="s">
        <v>26</v>
      </c>
      <c r="E9" s="4">
        <v>400</v>
      </c>
      <c r="F9" s="30" t="s">
        <v>21</v>
      </c>
      <c r="G9" s="31">
        <v>0.01</v>
      </c>
      <c r="H9" s="32" t="s">
        <v>26</v>
      </c>
      <c r="I9" s="50">
        <v>400</v>
      </c>
    </row>
    <row r="10" spans="2:9" x14ac:dyDescent="0.2">
      <c r="B10" s="115" t="s">
        <v>27</v>
      </c>
      <c r="C10" s="116">
        <v>0.1</v>
      </c>
      <c r="D10" s="117" t="s">
        <v>22</v>
      </c>
      <c r="E10" s="118">
        <v>200</v>
      </c>
      <c r="F10" s="115" t="s">
        <v>27</v>
      </c>
      <c r="G10" s="116">
        <v>0.1</v>
      </c>
      <c r="H10" s="117" t="s">
        <v>22</v>
      </c>
      <c r="I10" s="118">
        <v>250</v>
      </c>
    </row>
    <row r="11" spans="2:9" ht="24.75" customHeight="1" x14ac:dyDescent="0.2">
      <c r="B11" s="115"/>
      <c r="C11" s="117"/>
      <c r="D11" s="117"/>
      <c r="E11" s="118"/>
      <c r="F11" s="115"/>
      <c r="G11" s="117"/>
      <c r="H11" s="117"/>
      <c r="I11" s="118"/>
    </row>
    <row r="12" spans="2:9" x14ac:dyDescent="0.2">
      <c r="B12" s="27" t="s">
        <v>23</v>
      </c>
      <c r="C12" s="49">
        <v>0.1</v>
      </c>
      <c r="D12" s="29" t="s">
        <v>22</v>
      </c>
      <c r="E12" s="4">
        <v>75</v>
      </c>
      <c r="F12" s="30" t="s">
        <v>23</v>
      </c>
      <c r="G12" s="107"/>
      <c r="H12" s="108"/>
      <c r="I12" s="50">
        <v>80</v>
      </c>
    </row>
    <row r="13" spans="2:9" x14ac:dyDescent="0.2">
      <c r="B13" s="104" t="s">
        <v>57</v>
      </c>
      <c r="C13" s="105"/>
      <c r="D13" s="105"/>
      <c r="E13" s="106"/>
      <c r="F13" s="104" t="s">
        <v>57</v>
      </c>
      <c r="G13" s="105"/>
      <c r="H13" s="105"/>
      <c r="I13" s="106"/>
    </row>
    <row r="14" spans="2:9" x14ac:dyDescent="0.2">
      <c r="B14" s="27" t="s">
        <v>65</v>
      </c>
      <c r="C14" s="49">
        <v>0.1</v>
      </c>
      <c r="D14" s="29" t="s">
        <v>22</v>
      </c>
      <c r="E14" s="4">
        <v>200</v>
      </c>
      <c r="F14" s="30" t="s">
        <v>65</v>
      </c>
      <c r="G14" s="49">
        <v>0.1</v>
      </c>
      <c r="H14" s="32" t="s">
        <v>22</v>
      </c>
      <c r="I14" s="50">
        <v>250</v>
      </c>
    </row>
    <row r="15" spans="2:9" x14ac:dyDescent="0.2">
      <c r="B15" s="104" t="s">
        <v>59</v>
      </c>
      <c r="C15" s="105"/>
      <c r="D15" s="105"/>
      <c r="E15" s="106"/>
      <c r="F15" s="104" t="s">
        <v>59</v>
      </c>
      <c r="G15" s="105"/>
      <c r="H15" s="105"/>
      <c r="I15" s="106"/>
    </row>
    <row r="16" spans="2:9" x14ac:dyDescent="0.2">
      <c r="B16" s="51" t="s">
        <v>66</v>
      </c>
      <c r="C16" s="49">
        <v>0.1</v>
      </c>
      <c r="D16" s="29" t="s">
        <v>22</v>
      </c>
      <c r="E16" s="4">
        <v>150</v>
      </c>
      <c r="F16" s="51" t="s">
        <v>66</v>
      </c>
      <c r="G16" s="49">
        <v>0.1</v>
      </c>
      <c r="H16" s="32" t="s">
        <v>22</v>
      </c>
      <c r="I16" s="50">
        <v>200</v>
      </c>
    </row>
    <row r="17" spans="2:9" x14ac:dyDescent="0.2">
      <c r="B17" s="104" t="s">
        <v>61</v>
      </c>
      <c r="C17" s="105"/>
      <c r="D17" s="105"/>
      <c r="E17" s="106"/>
      <c r="F17" s="104" t="s">
        <v>61</v>
      </c>
      <c r="G17" s="105"/>
      <c r="H17" s="105"/>
      <c r="I17" s="106"/>
    </row>
    <row r="18" spans="2:9" ht="27" thickBot="1" x14ac:dyDescent="0.25">
      <c r="B18" s="52" t="s">
        <v>67</v>
      </c>
      <c r="C18" s="23">
        <v>0.1</v>
      </c>
      <c r="D18" s="24" t="s">
        <v>22</v>
      </c>
      <c r="E18" s="53" t="s">
        <v>68</v>
      </c>
      <c r="F18" s="52" t="s">
        <v>67</v>
      </c>
      <c r="G18" s="23">
        <v>0.1</v>
      </c>
      <c r="H18" s="24" t="s">
        <v>22</v>
      </c>
      <c r="I18" s="53" t="s">
        <v>77</v>
      </c>
    </row>
  </sheetData>
  <mergeCells count="21">
    <mergeCell ref="B13:E13"/>
    <mergeCell ref="B15:E15"/>
    <mergeCell ref="B17:E17"/>
    <mergeCell ref="B4:E4"/>
    <mergeCell ref="B7:E7"/>
    <mergeCell ref="B5:E5"/>
    <mergeCell ref="B10:B11"/>
    <mergeCell ref="C10:C11"/>
    <mergeCell ref="D10:D11"/>
    <mergeCell ref="E10:E11"/>
    <mergeCell ref="F13:I13"/>
    <mergeCell ref="F15:I15"/>
    <mergeCell ref="F17:I17"/>
    <mergeCell ref="G12:H12"/>
    <mergeCell ref="F4:I4"/>
    <mergeCell ref="F5:I5"/>
    <mergeCell ref="F7:I7"/>
    <mergeCell ref="F10:F11"/>
    <mergeCell ref="G10:G11"/>
    <mergeCell ref="H10:H11"/>
    <mergeCell ref="I10:I11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D24"/>
  <sheetViews>
    <sheetView topLeftCell="A2" zoomScale="95" zoomScaleNormal="95" workbookViewId="0">
      <selection activeCell="B24" sqref="B24:D24"/>
    </sheetView>
  </sheetViews>
  <sheetFormatPr baseColWidth="10" defaultColWidth="11.5" defaultRowHeight="15" x14ac:dyDescent="0.2"/>
  <cols>
    <col min="1" max="1" width="11.5" style="2"/>
    <col min="2" max="2" width="20" style="2" bestFit="1" customWidth="1"/>
    <col min="3" max="4" width="20.6640625" style="2" bestFit="1" customWidth="1"/>
    <col min="5" max="16384" width="11.5" style="2"/>
  </cols>
  <sheetData>
    <row r="3" spans="2:4" ht="16" thickBot="1" x14ac:dyDescent="0.25"/>
    <row r="4" spans="2:4" x14ac:dyDescent="0.2">
      <c r="B4" s="122" t="s">
        <v>44</v>
      </c>
      <c r="C4" s="123"/>
      <c r="D4" s="124"/>
    </row>
    <row r="5" spans="2:4" x14ac:dyDescent="0.2">
      <c r="B5" s="18"/>
      <c r="C5" s="54" t="s">
        <v>39</v>
      </c>
      <c r="D5" s="63" t="s">
        <v>72</v>
      </c>
    </row>
    <row r="6" spans="2:4" x14ac:dyDescent="0.2">
      <c r="B6" s="125" t="s">
        <v>4</v>
      </c>
      <c r="C6" s="126"/>
      <c r="D6" s="127"/>
    </row>
    <row r="7" spans="2:4" x14ac:dyDescent="0.2">
      <c r="B7" s="19" t="s">
        <v>28</v>
      </c>
      <c r="C7" s="55"/>
      <c r="D7" s="55"/>
    </row>
    <row r="8" spans="2:4" x14ac:dyDescent="0.2">
      <c r="B8" s="20" t="s">
        <v>29</v>
      </c>
      <c r="C8" s="56" t="s">
        <v>30</v>
      </c>
      <c r="D8" s="56" t="s">
        <v>30</v>
      </c>
    </row>
    <row r="9" spans="2:4" x14ac:dyDescent="0.2">
      <c r="B9" s="21" t="s">
        <v>31</v>
      </c>
      <c r="C9" s="56" t="s">
        <v>30</v>
      </c>
      <c r="D9" s="56" t="s">
        <v>30</v>
      </c>
    </row>
    <row r="10" spans="2:4" ht="26" x14ac:dyDescent="0.2">
      <c r="B10" s="21" t="s">
        <v>32</v>
      </c>
      <c r="C10" s="56" t="s">
        <v>30</v>
      </c>
      <c r="D10" s="56" t="s">
        <v>30</v>
      </c>
    </row>
    <row r="11" spans="2:4" x14ac:dyDescent="0.2">
      <c r="B11" s="22" t="s">
        <v>33</v>
      </c>
      <c r="C11" s="56" t="s">
        <v>30</v>
      </c>
      <c r="D11" s="56" t="s">
        <v>30</v>
      </c>
    </row>
    <row r="12" spans="2:4" x14ac:dyDescent="0.2">
      <c r="B12" s="22" t="s">
        <v>34</v>
      </c>
      <c r="C12" s="56" t="s">
        <v>30</v>
      </c>
      <c r="D12" s="56" t="s">
        <v>30</v>
      </c>
    </row>
    <row r="13" spans="2:4" x14ac:dyDescent="0.2">
      <c r="B13" s="22" t="s">
        <v>35</v>
      </c>
      <c r="C13" s="56" t="s">
        <v>30</v>
      </c>
      <c r="D13" s="56" t="s">
        <v>30</v>
      </c>
    </row>
    <row r="14" spans="2:4" x14ac:dyDescent="0.2">
      <c r="B14" s="22" t="s">
        <v>36</v>
      </c>
      <c r="C14" s="56" t="s">
        <v>30</v>
      </c>
      <c r="D14" s="56" t="s">
        <v>30</v>
      </c>
    </row>
    <row r="15" spans="2:4" x14ac:dyDescent="0.2">
      <c r="B15" s="22" t="s">
        <v>37</v>
      </c>
      <c r="C15" s="56" t="s">
        <v>30</v>
      </c>
      <c r="D15" s="56" t="s">
        <v>30</v>
      </c>
    </row>
    <row r="16" spans="2:4" x14ac:dyDescent="0.2">
      <c r="B16" s="22" t="s">
        <v>21</v>
      </c>
      <c r="C16" s="56" t="s">
        <v>30</v>
      </c>
      <c r="D16" s="56" t="s">
        <v>30</v>
      </c>
    </row>
    <row r="17" spans="2:4" x14ac:dyDescent="0.2">
      <c r="B17" s="22" t="s">
        <v>45</v>
      </c>
      <c r="C17" s="56" t="s">
        <v>30</v>
      </c>
      <c r="D17" s="56" t="s">
        <v>30</v>
      </c>
    </row>
    <row r="18" spans="2:4" x14ac:dyDescent="0.2">
      <c r="B18" s="22" t="s">
        <v>38</v>
      </c>
      <c r="C18" s="56" t="s">
        <v>30</v>
      </c>
      <c r="D18" s="56" t="s">
        <v>30</v>
      </c>
    </row>
    <row r="19" spans="2:4" x14ac:dyDescent="0.2">
      <c r="B19" s="125" t="s">
        <v>57</v>
      </c>
      <c r="C19" s="126"/>
      <c r="D19" s="127"/>
    </row>
    <row r="20" spans="2:4" ht="15" customHeight="1" x14ac:dyDescent="0.2">
      <c r="B20" s="128" t="s">
        <v>69</v>
      </c>
      <c r="C20" s="129"/>
      <c r="D20" s="130"/>
    </row>
    <row r="21" spans="2:4" x14ac:dyDescent="0.2">
      <c r="B21" s="125" t="s">
        <v>59</v>
      </c>
      <c r="C21" s="126"/>
      <c r="D21" s="127"/>
    </row>
    <row r="22" spans="2:4" ht="15" customHeight="1" x14ac:dyDescent="0.2">
      <c r="B22" s="128" t="s">
        <v>70</v>
      </c>
      <c r="C22" s="129"/>
      <c r="D22" s="130"/>
    </row>
    <row r="23" spans="2:4" x14ac:dyDescent="0.2">
      <c r="B23" s="125" t="s">
        <v>61</v>
      </c>
      <c r="C23" s="126"/>
      <c r="D23" s="127"/>
    </row>
    <row r="24" spans="2:4" ht="16" thickBot="1" x14ac:dyDescent="0.25">
      <c r="B24" s="131" t="s">
        <v>71</v>
      </c>
      <c r="C24" s="132"/>
      <c r="D24" s="133"/>
    </row>
  </sheetData>
  <mergeCells count="8">
    <mergeCell ref="B22:D22"/>
    <mergeCell ref="B23:D23"/>
    <mergeCell ref="B24:D24"/>
    <mergeCell ref="B4:D4"/>
    <mergeCell ref="B6:D6"/>
    <mergeCell ref="B19:D19"/>
    <mergeCell ref="B20:D20"/>
    <mergeCell ref="B21:D21"/>
  </mergeCells>
  <pageMargins left="0.7" right="0.7" top="0.75" bottom="0.75" header="0.3" footer="0.3"/>
  <pageSetup paperSize="9" scale="9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COSTOS</vt:lpstr>
      <vt:lpstr>DEDUCIBLES</vt:lpstr>
      <vt:lpstr>COBERTURAS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Fernandez</dc:creator>
  <cp:lastModifiedBy>Alfredo Vega</cp:lastModifiedBy>
  <cp:lastPrinted>2020-11-09T13:59:23Z</cp:lastPrinted>
  <dcterms:created xsi:type="dcterms:W3CDTF">2020-04-24T20:48:17Z</dcterms:created>
  <dcterms:modified xsi:type="dcterms:W3CDTF">2020-12-03T21:17:52Z</dcterms:modified>
</cp:coreProperties>
</file>